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3395" windowHeight="11610" activeTab="0"/>
  </bookViews>
  <sheets>
    <sheet name="LT SSI komb. in sam. oddelek" sheetId="1" r:id="rId1"/>
    <sheet name="Lis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Uporabnik</author>
  </authors>
  <commentList>
    <comment ref="A2" authorId="0">
      <text>
        <r>
          <rPr>
            <sz val="9"/>
            <rFont val="Tahoma"/>
            <family val="2"/>
          </rPr>
          <t>Pri samostojnem in kombiniranem oddelku so ure ostale enako razporejene</t>
        </r>
      </text>
    </comment>
  </commentList>
</comments>
</file>

<file path=xl/sharedStrings.xml><?xml version="1.0" encoding="utf-8"?>
<sst xmlns="http://schemas.openxmlformats.org/spreadsheetml/2006/main" count="74" uniqueCount="65">
  <si>
    <t>1. letnik</t>
  </si>
  <si>
    <t>2. letnik</t>
  </si>
  <si>
    <t>3. letnik</t>
  </si>
  <si>
    <t>4. letnik</t>
  </si>
  <si>
    <t>SKUPNO</t>
  </si>
  <si>
    <t>skupno</t>
  </si>
  <si>
    <t xml:space="preserve">Kreditne </t>
  </si>
  <si>
    <t>P R E D M E T I</t>
  </si>
  <si>
    <t>št. ur na</t>
  </si>
  <si>
    <t>št. ur. v</t>
  </si>
  <si>
    <t>št. ur</t>
  </si>
  <si>
    <t>točke</t>
  </si>
  <si>
    <t>teden</t>
  </si>
  <si>
    <t>leto</t>
  </si>
  <si>
    <t>programu</t>
  </si>
  <si>
    <t>MŠŠ</t>
  </si>
  <si>
    <t>KT</t>
  </si>
  <si>
    <t>A - Splošno-izobraževalni predmeti</t>
  </si>
  <si>
    <t>Slovenščina</t>
  </si>
  <si>
    <t>Matematika</t>
  </si>
  <si>
    <t>Tuji jezik</t>
  </si>
  <si>
    <t>Umetnost</t>
  </si>
  <si>
    <t>Zgodovina</t>
  </si>
  <si>
    <t>Geografija/</t>
  </si>
  <si>
    <t>Sociologija/Psihologija</t>
  </si>
  <si>
    <t>Fizika</t>
  </si>
  <si>
    <t>Kemija</t>
  </si>
  <si>
    <t>Športna vzgoja</t>
  </si>
  <si>
    <t>Skupaj A</t>
  </si>
  <si>
    <t>B - Strokovni moduli</t>
  </si>
  <si>
    <t>Skupaj B</t>
  </si>
  <si>
    <t>Skupaj A+B</t>
  </si>
  <si>
    <t>C - Praktično izobraževanje v šoli</t>
  </si>
  <si>
    <t>od tega praktični pouk</t>
  </si>
  <si>
    <t>E - Odprti kurikul</t>
  </si>
  <si>
    <t>Skupaj E</t>
  </si>
  <si>
    <t>Skupaj tedensko ur</t>
  </si>
  <si>
    <t>Št. tednov pouka</t>
  </si>
  <si>
    <t>Št. tednov PUD</t>
  </si>
  <si>
    <t>Št. tednov interesnih dejavnosti</t>
  </si>
  <si>
    <t>Skupno število tednov izobraževanja</t>
  </si>
  <si>
    <t>LEL -les in lasnosti lesa</t>
  </si>
  <si>
    <t>KLS- konstruiranje lesnih sklopov</t>
  </si>
  <si>
    <t>MAL- Materiali v lesarstvu</t>
  </si>
  <si>
    <t>MOL - Mehanska obdelava lesa</t>
  </si>
  <si>
    <t>LOS- lesnoobdelovalni stroji</t>
  </si>
  <si>
    <t>KOP - konstruiranje pohištva</t>
  </si>
  <si>
    <t>TPL- tehnološki procesi v lesarstvu</t>
  </si>
  <si>
    <t>PRT- Proizvodna tehnika</t>
  </si>
  <si>
    <t>KOP-p - konstruiranje pohištva</t>
  </si>
  <si>
    <t>MOL-p</t>
  </si>
  <si>
    <t>PPD - podjetje in piprava dela</t>
  </si>
  <si>
    <t>EPR - ekonomika proizvodnih procesov</t>
  </si>
  <si>
    <t>OPI - opremljanje interijerev</t>
  </si>
  <si>
    <t>FIL-fizika v lesarstvu</t>
  </si>
  <si>
    <t>VPP - vodenje proizvodnih procesov</t>
  </si>
  <si>
    <t>POL -Primarna obdelava lesa</t>
  </si>
  <si>
    <t>RKO - Računalniško konstruiranje</t>
  </si>
  <si>
    <t>CNC-CNC tehnologija v lesarstvu</t>
  </si>
  <si>
    <t>TKR - Tehniško komuniciranje in uporaba rač.</t>
  </si>
  <si>
    <t>TOV-p - tehnologija obdelave z varstvom pri delu</t>
  </si>
  <si>
    <t>MATl-Matematika v lesarstvu</t>
  </si>
  <si>
    <t>PRO - projektiranje</t>
  </si>
  <si>
    <t>PROp - projektiranje</t>
  </si>
  <si>
    <t xml:space="preserve">SSI program LESARSKI TEHNIK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</si>
</sst>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i/>
      <sz val="12"/>
      <color indexed="10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9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/>
      <right style="hair"/>
      <top style="hair"/>
      <bottom style="medium"/>
    </border>
    <border>
      <left/>
      <right style="thin"/>
      <top style="hair"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/>
    </border>
    <border>
      <left/>
      <right style="hair"/>
      <top style="medium"/>
      <bottom style="medium"/>
    </border>
    <border>
      <left style="thin"/>
      <right style="hair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7" fillId="0" borderId="6" applyNumberFormat="0" applyFill="0" applyAlignment="0" applyProtection="0"/>
    <xf numFmtId="0" fontId="48" fillId="30" borderId="7" applyNumberFormat="0" applyAlignment="0" applyProtection="0"/>
    <xf numFmtId="0" fontId="49" fillId="21" borderId="8" applyNumberFormat="0" applyAlignment="0" applyProtection="0"/>
    <xf numFmtId="0" fontId="50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8" applyNumberFormat="0" applyAlignment="0" applyProtection="0"/>
    <xf numFmtId="0" fontId="52" fillId="0" borderId="9" applyNumberFormat="0" applyFill="0" applyAlignment="0" applyProtection="0"/>
  </cellStyleXfs>
  <cellXfs count="10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6" fillId="0" borderId="13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17" xfId="0" applyFont="1" applyBorder="1" applyAlignment="1">
      <alignment horizontal="centerContinuous"/>
    </xf>
    <xf numFmtId="0" fontId="6" fillId="0" borderId="18" xfId="0" applyFont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2" fillId="0" borderId="27" xfId="0" applyFont="1" applyBorder="1" applyAlignment="1">
      <alignment/>
    </xf>
    <xf numFmtId="164" fontId="2" fillId="0" borderId="14" xfId="0" applyNumberFormat="1" applyFont="1" applyBorder="1" applyAlignment="1">
      <alignment horizontal="center"/>
    </xf>
    <xf numFmtId="164" fontId="11" fillId="0" borderId="14" xfId="0" applyNumberFormat="1" applyFont="1" applyFill="1" applyBorder="1" applyAlignment="1">
      <alignment horizontal="center"/>
    </xf>
    <xf numFmtId="164" fontId="11" fillId="0" borderId="15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8" xfId="0" applyFont="1" applyBorder="1" applyAlignment="1">
      <alignment/>
    </xf>
    <xf numFmtId="164" fontId="2" fillId="0" borderId="19" xfId="0" applyNumberFormat="1" applyFont="1" applyBorder="1" applyAlignment="1">
      <alignment horizontal="center"/>
    </xf>
    <xf numFmtId="164" fontId="11" fillId="0" borderId="19" xfId="0" applyNumberFormat="1" applyFont="1" applyFill="1" applyBorder="1" applyAlignment="1">
      <alignment horizontal="center"/>
    </xf>
    <xf numFmtId="164" fontId="11" fillId="0" borderId="20" xfId="0" applyNumberFormat="1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12" fillId="0" borderId="30" xfId="0" applyFont="1" applyBorder="1" applyAlignment="1">
      <alignment/>
    </xf>
    <xf numFmtId="164" fontId="5" fillId="0" borderId="25" xfId="0" applyNumberFormat="1" applyFont="1" applyFill="1" applyBorder="1" applyAlignment="1">
      <alignment horizontal="center"/>
    </xf>
    <xf numFmtId="164" fontId="12" fillId="0" borderId="25" xfId="0" applyNumberFormat="1" applyFont="1" applyFill="1" applyBorder="1" applyAlignment="1">
      <alignment horizontal="center"/>
    </xf>
    <xf numFmtId="164" fontId="12" fillId="0" borderId="26" xfId="0" applyNumberFormat="1" applyFont="1" applyFill="1" applyBorder="1" applyAlignment="1">
      <alignment horizontal="center"/>
    </xf>
    <xf numFmtId="164" fontId="12" fillId="0" borderId="31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1" fontId="5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/>
    </xf>
    <xf numFmtId="164" fontId="2" fillId="0" borderId="14" xfId="0" applyNumberFormat="1" applyFont="1" applyFill="1" applyBorder="1" applyAlignment="1">
      <alignment horizontal="center"/>
    </xf>
    <xf numFmtId="164" fontId="2" fillId="0" borderId="19" xfId="0" applyNumberFormat="1" applyFont="1" applyFill="1" applyBorder="1" applyAlignment="1">
      <alignment horizontal="center"/>
    </xf>
    <xf numFmtId="0" fontId="13" fillId="0" borderId="28" xfId="0" applyFont="1" applyBorder="1" applyAlignment="1">
      <alignment/>
    </xf>
    <xf numFmtId="164" fontId="13" fillId="0" borderId="19" xfId="0" applyNumberFormat="1" applyFont="1" applyFill="1" applyBorder="1" applyAlignment="1">
      <alignment horizontal="center"/>
    </xf>
    <xf numFmtId="164" fontId="14" fillId="0" borderId="19" xfId="0" applyNumberFormat="1" applyFont="1" applyFill="1" applyBorder="1" applyAlignment="1">
      <alignment horizontal="center"/>
    </xf>
    <xf numFmtId="164" fontId="13" fillId="0" borderId="19" xfId="0" applyNumberFormat="1" applyFont="1" applyBorder="1" applyAlignment="1">
      <alignment horizontal="center"/>
    </xf>
    <xf numFmtId="164" fontId="14" fillId="0" borderId="20" xfId="0" applyNumberFormat="1" applyFont="1" applyFill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2" fillId="0" borderId="28" xfId="0" applyFont="1" applyFill="1" applyBorder="1" applyAlignment="1">
      <alignment/>
    </xf>
    <xf numFmtId="164" fontId="5" fillId="0" borderId="19" xfId="0" applyNumberFormat="1" applyFont="1" applyFill="1" applyBorder="1" applyAlignment="1">
      <alignment horizontal="center"/>
    </xf>
    <xf numFmtId="164" fontId="5" fillId="0" borderId="20" xfId="0" applyNumberFormat="1" applyFont="1" applyFill="1" applyBorder="1" applyAlignment="1">
      <alignment horizontal="center"/>
    </xf>
    <xf numFmtId="164" fontId="5" fillId="0" borderId="29" xfId="0" applyNumberFormat="1" applyFont="1" applyFill="1" applyBorder="1" applyAlignment="1">
      <alignment horizontal="center"/>
    </xf>
    <xf numFmtId="0" fontId="12" fillId="0" borderId="30" xfId="0" applyFont="1" applyFill="1" applyBorder="1" applyAlignment="1">
      <alignment/>
    </xf>
    <xf numFmtId="164" fontId="5" fillId="0" borderId="26" xfId="0" applyNumberFormat="1" applyFont="1" applyFill="1" applyBorder="1" applyAlignment="1">
      <alignment horizontal="center"/>
    </xf>
    <xf numFmtId="164" fontId="5" fillId="0" borderId="31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/>
    </xf>
    <xf numFmtId="164" fontId="11" fillId="0" borderId="33" xfId="0" applyNumberFormat="1" applyFont="1" applyFill="1" applyBorder="1" applyAlignment="1">
      <alignment horizontal="center"/>
    </xf>
    <xf numFmtId="164" fontId="11" fillId="0" borderId="34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2" fillId="0" borderId="27" xfId="0" applyFont="1" applyFill="1" applyBorder="1" applyAlignment="1">
      <alignment/>
    </xf>
    <xf numFmtId="164" fontId="11" fillId="0" borderId="14" xfId="0" applyNumberFormat="1" applyFont="1" applyBorder="1" applyAlignment="1">
      <alignment horizontal="center"/>
    </xf>
    <xf numFmtId="0" fontId="2" fillId="0" borderId="28" xfId="0" applyFont="1" applyFill="1" applyBorder="1" applyAlignment="1">
      <alignment/>
    </xf>
    <xf numFmtId="0" fontId="13" fillId="0" borderId="35" xfId="0" applyFont="1" applyFill="1" applyBorder="1" applyAlignment="1">
      <alignment/>
    </xf>
    <xf numFmtId="164" fontId="13" fillId="0" borderId="36" xfId="0" applyNumberFormat="1" applyFont="1" applyFill="1" applyBorder="1" applyAlignment="1">
      <alignment horizontal="center"/>
    </xf>
    <xf numFmtId="164" fontId="14" fillId="0" borderId="36" xfId="0" applyNumberFormat="1" applyFont="1" applyFill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2" fillId="0" borderId="16" xfId="0" applyFont="1" applyBorder="1" applyAlignment="1">
      <alignment/>
    </xf>
    <xf numFmtId="1" fontId="2" fillId="0" borderId="17" xfId="0" applyNumberFormat="1" applyFont="1" applyFill="1" applyBorder="1" applyAlignment="1">
      <alignment horizontal="center"/>
    </xf>
    <xf numFmtId="1" fontId="2" fillId="0" borderId="39" xfId="0" applyNumberFormat="1" applyFont="1" applyFill="1" applyBorder="1" applyAlignment="1">
      <alignment horizontal="center"/>
    </xf>
    <xf numFmtId="1" fontId="11" fillId="0" borderId="18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32" xfId="0" applyFont="1" applyFill="1" applyBorder="1" applyAlignment="1">
      <alignment/>
    </xf>
    <xf numFmtId="164" fontId="5" fillId="0" borderId="40" xfId="0" applyNumberFormat="1" applyFont="1" applyFill="1" applyBorder="1" applyAlignment="1">
      <alignment horizontal="center"/>
    </xf>
    <xf numFmtId="164" fontId="12" fillId="0" borderId="33" xfId="0" applyNumberFormat="1" applyFont="1" applyFill="1" applyBorder="1" applyAlignment="1">
      <alignment horizontal="center"/>
    </xf>
    <xf numFmtId="164" fontId="5" fillId="0" borderId="41" xfId="0" applyNumberFormat="1" applyFont="1" applyFill="1" applyBorder="1" applyAlignment="1">
      <alignment horizontal="center"/>
    </xf>
    <xf numFmtId="164" fontId="12" fillId="0" borderId="34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/>
    </xf>
    <xf numFmtId="1" fontId="5" fillId="0" borderId="25" xfId="0" applyNumberFormat="1" applyFont="1" applyFill="1" applyBorder="1" applyAlignment="1">
      <alignment horizontal="center"/>
    </xf>
    <xf numFmtId="0" fontId="13" fillId="0" borderId="28" xfId="0" applyFont="1" applyBorder="1" applyAlignment="1">
      <alignment/>
    </xf>
    <xf numFmtId="164" fontId="13" fillId="0" borderId="19" xfId="0" applyNumberFormat="1" applyFont="1" applyBorder="1" applyAlignment="1">
      <alignment horizontal="center"/>
    </xf>
    <xf numFmtId="164" fontId="13" fillId="0" borderId="19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" fontId="11" fillId="0" borderId="11" xfId="0" applyNumberFormat="1" applyFont="1" applyFill="1" applyBorder="1" applyAlignment="1">
      <alignment horizontal="center"/>
    </xf>
    <xf numFmtId="1" fontId="11" fillId="0" borderId="42" xfId="0" applyNumberFormat="1" applyFont="1" applyFill="1" applyBorder="1" applyAlignment="1">
      <alignment horizontal="center"/>
    </xf>
    <xf numFmtId="1" fontId="12" fillId="0" borderId="43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62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P14" sqref="P14"/>
    </sheetView>
  </sheetViews>
  <sheetFormatPr defaultColWidth="9.140625" defaultRowHeight="15"/>
  <cols>
    <col min="1" max="1" width="41.140625" style="0" bestFit="1" customWidth="1"/>
    <col min="2" max="9" width="6.7109375" style="0" customWidth="1"/>
  </cols>
  <sheetData>
    <row r="1" spans="1:12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</row>
    <row r="2" spans="1:12" ht="21" thickBot="1">
      <c r="A2" s="106" t="s">
        <v>64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</row>
    <row r="3" spans="1:12" ht="16.5" thickBot="1">
      <c r="A3" s="3"/>
      <c r="B3" s="1"/>
      <c r="C3" s="1"/>
      <c r="D3" s="1"/>
      <c r="E3" s="1"/>
      <c r="F3" s="1"/>
      <c r="G3" s="1"/>
      <c r="H3" s="1"/>
      <c r="I3" s="1"/>
      <c r="J3" s="1"/>
      <c r="K3" s="2"/>
      <c r="L3" s="2"/>
    </row>
    <row r="4" spans="1:12" ht="15">
      <c r="A4" s="4"/>
      <c r="B4" s="5" t="s">
        <v>0</v>
      </c>
      <c r="C4" s="6"/>
      <c r="D4" s="5" t="s">
        <v>1</v>
      </c>
      <c r="E4" s="6"/>
      <c r="F4" s="5" t="s">
        <v>2</v>
      </c>
      <c r="G4" s="6"/>
      <c r="H4" s="5" t="s">
        <v>3</v>
      </c>
      <c r="I4" s="6"/>
      <c r="J4" s="7" t="s">
        <v>4</v>
      </c>
      <c r="K4" s="8" t="s">
        <v>5</v>
      </c>
      <c r="L4" s="9" t="s">
        <v>6</v>
      </c>
    </row>
    <row r="5" spans="1:12" ht="15">
      <c r="A5" s="10" t="s">
        <v>7</v>
      </c>
      <c r="B5" s="11" t="s">
        <v>8</v>
      </c>
      <c r="C5" s="11"/>
      <c r="D5" s="12" t="s">
        <v>8</v>
      </c>
      <c r="E5" s="11"/>
      <c r="F5" s="12" t="s">
        <v>8</v>
      </c>
      <c r="G5" s="11"/>
      <c r="H5" s="12" t="s">
        <v>8</v>
      </c>
      <c r="I5" s="11"/>
      <c r="J5" s="13" t="s">
        <v>9</v>
      </c>
      <c r="K5" s="14" t="s">
        <v>10</v>
      </c>
      <c r="L5" s="15" t="s">
        <v>11</v>
      </c>
    </row>
    <row r="6" spans="1:12" ht="15.75" thickBot="1">
      <c r="A6" s="16"/>
      <c r="B6" s="17" t="s">
        <v>12</v>
      </c>
      <c r="C6" s="18" t="s">
        <v>13</v>
      </c>
      <c r="D6" s="17" t="s">
        <v>12</v>
      </c>
      <c r="E6" s="18" t="s">
        <v>13</v>
      </c>
      <c r="F6" s="17" t="s">
        <v>12</v>
      </c>
      <c r="G6" s="18" t="s">
        <v>13</v>
      </c>
      <c r="H6" s="17" t="s">
        <v>12</v>
      </c>
      <c r="I6" s="18" t="s">
        <v>13</v>
      </c>
      <c r="J6" s="19" t="s">
        <v>14</v>
      </c>
      <c r="K6" s="20" t="s">
        <v>15</v>
      </c>
      <c r="L6" s="21" t="s">
        <v>16</v>
      </c>
    </row>
    <row r="7" spans="1:12" ht="15.75" thickBot="1">
      <c r="A7" s="22" t="s">
        <v>17</v>
      </c>
      <c r="B7" s="1"/>
      <c r="C7" s="1"/>
      <c r="D7" s="1"/>
      <c r="E7" s="1"/>
      <c r="F7" s="1"/>
      <c r="G7" s="1"/>
      <c r="H7" s="1"/>
      <c r="I7" s="1"/>
      <c r="J7" s="1"/>
      <c r="K7" s="2"/>
      <c r="L7" s="2"/>
    </row>
    <row r="8" spans="1:12" ht="15">
      <c r="A8" s="23" t="s">
        <v>18</v>
      </c>
      <c r="B8" s="24">
        <v>4</v>
      </c>
      <c r="C8" s="25">
        <f>B8*$C$56</f>
        <v>140</v>
      </c>
      <c r="D8" s="24">
        <v>3</v>
      </c>
      <c r="E8" s="25">
        <f aca="true" t="shared" si="0" ref="E8:E17">D8*$E$56</f>
        <v>99</v>
      </c>
      <c r="F8" s="24">
        <v>3</v>
      </c>
      <c r="G8" s="25">
        <f aca="true" t="shared" si="1" ref="G8:G17">F8*$G$56</f>
        <v>99</v>
      </c>
      <c r="H8" s="24">
        <v>4</v>
      </c>
      <c r="I8" s="25">
        <f aca="true" t="shared" si="2" ref="I8:I17">H8*$I$56</f>
        <v>136</v>
      </c>
      <c r="J8" s="26">
        <f aca="true" t="shared" si="3" ref="J8:J17">C8+E8+G8+I8</f>
        <v>474</v>
      </c>
      <c r="K8" s="27">
        <v>487</v>
      </c>
      <c r="L8" s="28">
        <v>24</v>
      </c>
    </row>
    <row r="9" spans="1:12" ht="15">
      <c r="A9" s="29" t="s">
        <v>19</v>
      </c>
      <c r="B9" s="30">
        <v>3</v>
      </c>
      <c r="C9" s="31">
        <f>B9*$C$56</f>
        <v>105</v>
      </c>
      <c r="D9" s="30">
        <v>3</v>
      </c>
      <c r="E9" s="31">
        <f t="shared" si="0"/>
        <v>99</v>
      </c>
      <c r="F9" s="30">
        <v>3</v>
      </c>
      <c r="G9" s="31">
        <f t="shared" si="1"/>
        <v>99</v>
      </c>
      <c r="H9" s="30">
        <v>2</v>
      </c>
      <c r="I9" s="31">
        <f t="shared" si="2"/>
        <v>68</v>
      </c>
      <c r="J9" s="32">
        <f>C9+E9+G9+I9</f>
        <v>371</v>
      </c>
      <c r="K9" s="33">
        <v>383</v>
      </c>
      <c r="L9" s="34">
        <v>19</v>
      </c>
    </row>
    <row r="10" spans="1:12" ht="15">
      <c r="A10" s="29" t="s">
        <v>20</v>
      </c>
      <c r="B10" s="30">
        <v>3</v>
      </c>
      <c r="C10" s="31">
        <f>B10*$C$56</f>
        <v>105</v>
      </c>
      <c r="D10" s="30">
        <v>3</v>
      </c>
      <c r="E10" s="31">
        <f t="shared" si="0"/>
        <v>99</v>
      </c>
      <c r="F10" s="30">
        <v>3</v>
      </c>
      <c r="G10" s="31">
        <f t="shared" si="1"/>
        <v>99</v>
      </c>
      <c r="H10" s="30">
        <v>3</v>
      </c>
      <c r="I10" s="31">
        <f t="shared" si="2"/>
        <v>102</v>
      </c>
      <c r="J10" s="32">
        <f t="shared" si="3"/>
        <v>405</v>
      </c>
      <c r="K10" s="33">
        <v>417</v>
      </c>
      <c r="L10" s="34">
        <v>20</v>
      </c>
    </row>
    <row r="11" spans="1:12" ht="15">
      <c r="A11" s="29" t="s">
        <v>21</v>
      </c>
      <c r="B11" s="30"/>
      <c r="C11" s="31"/>
      <c r="D11" s="30"/>
      <c r="E11" s="31">
        <f t="shared" si="0"/>
        <v>0</v>
      </c>
      <c r="F11" s="30">
        <v>2</v>
      </c>
      <c r="G11" s="31">
        <f t="shared" si="1"/>
        <v>66</v>
      </c>
      <c r="H11" s="30"/>
      <c r="I11" s="31">
        <f t="shared" si="2"/>
        <v>0</v>
      </c>
      <c r="J11" s="32">
        <f t="shared" si="3"/>
        <v>66</v>
      </c>
      <c r="K11" s="33">
        <v>70</v>
      </c>
      <c r="L11" s="35">
        <v>3</v>
      </c>
    </row>
    <row r="12" spans="1:12" ht="15">
      <c r="A12" s="29" t="s">
        <v>22</v>
      </c>
      <c r="B12" s="30">
        <v>3</v>
      </c>
      <c r="C12" s="31">
        <f aca="true" t="shared" si="4" ref="C12:C17">B12*$C$56</f>
        <v>105</v>
      </c>
      <c r="D12" s="30">
        <v>0</v>
      </c>
      <c r="E12" s="31">
        <f t="shared" si="0"/>
        <v>0</v>
      </c>
      <c r="F12" s="30"/>
      <c r="G12" s="31">
        <f t="shared" si="1"/>
        <v>0</v>
      </c>
      <c r="H12" s="30"/>
      <c r="I12" s="31">
        <f t="shared" si="2"/>
        <v>0</v>
      </c>
      <c r="J12" s="32">
        <f t="shared" si="3"/>
        <v>105</v>
      </c>
      <c r="K12" s="33">
        <v>102</v>
      </c>
      <c r="L12" s="35">
        <v>5</v>
      </c>
    </row>
    <row r="13" spans="1:12" ht="15">
      <c r="A13" s="29" t="s">
        <v>23</v>
      </c>
      <c r="B13" s="30">
        <v>2</v>
      </c>
      <c r="C13" s="31">
        <f t="shared" si="4"/>
        <v>70</v>
      </c>
      <c r="D13" s="30"/>
      <c r="E13" s="31">
        <f t="shared" si="0"/>
        <v>0</v>
      </c>
      <c r="F13" s="30"/>
      <c r="G13" s="31">
        <f t="shared" si="1"/>
        <v>0</v>
      </c>
      <c r="H13" s="30"/>
      <c r="I13" s="31">
        <f t="shared" si="2"/>
        <v>0</v>
      </c>
      <c r="J13" s="32">
        <f t="shared" si="3"/>
        <v>70</v>
      </c>
      <c r="K13" s="33">
        <v>68</v>
      </c>
      <c r="L13" s="35">
        <v>3</v>
      </c>
    </row>
    <row r="14" spans="1:12" ht="15">
      <c r="A14" s="29" t="s">
        <v>24</v>
      </c>
      <c r="B14" s="30"/>
      <c r="C14" s="31">
        <f t="shared" si="4"/>
        <v>0</v>
      </c>
      <c r="D14" s="30"/>
      <c r="E14" s="31">
        <f t="shared" si="0"/>
        <v>0</v>
      </c>
      <c r="F14" s="30">
        <v>2</v>
      </c>
      <c r="G14" s="31">
        <f t="shared" si="1"/>
        <v>66</v>
      </c>
      <c r="H14" s="30"/>
      <c r="I14" s="31">
        <f t="shared" si="2"/>
        <v>0</v>
      </c>
      <c r="J14" s="32">
        <f t="shared" si="3"/>
        <v>66</v>
      </c>
      <c r="K14" s="33">
        <v>68</v>
      </c>
      <c r="L14" s="35">
        <v>3</v>
      </c>
    </row>
    <row r="15" spans="1:12" ht="15">
      <c r="A15" s="29" t="s">
        <v>25</v>
      </c>
      <c r="B15" s="30">
        <v>2</v>
      </c>
      <c r="C15" s="31">
        <f t="shared" si="4"/>
        <v>70</v>
      </c>
      <c r="D15" s="30">
        <v>2</v>
      </c>
      <c r="E15" s="31">
        <f t="shared" si="0"/>
        <v>66</v>
      </c>
      <c r="F15" s="30"/>
      <c r="G15" s="31">
        <f t="shared" si="1"/>
        <v>0</v>
      </c>
      <c r="H15" s="30"/>
      <c r="I15" s="31">
        <f t="shared" si="2"/>
        <v>0</v>
      </c>
      <c r="J15" s="32">
        <f t="shared" si="3"/>
        <v>136</v>
      </c>
      <c r="K15" s="33">
        <v>140</v>
      </c>
      <c r="L15" s="35">
        <v>6</v>
      </c>
    </row>
    <row r="16" spans="1:12" ht="15">
      <c r="A16" s="29" t="s">
        <v>26</v>
      </c>
      <c r="B16" s="30">
        <v>0</v>
      </c>
      <c r="C16" s="31">
        <f t="shared" si="4"/>
        <v>0</v>
      </c>
      <c r="D16" s="30">
        <v>2</v>
      </c>
      <c r="E16" s="31">
        <f t="shared" si="0"/>
        <v>66</v>
      </c>
      <c r="F16" s="30"/>
      <c r="G16" s="31">
        <f t="shared" si="1"/>
        <v>0</v>
      </c>
      <c r="H16" s="30"/>
      <c r="I16" s="31">
        <f t="shared" si="2"/>
        <v>0</v>
      </c>
      <c r="J16" s="32">
        <f t="shared" si="3"/>
        <v>66</v>
      </c>
      <c r="K16" s="33">
        <v>70</v>
      </c>
      <c r="L16" s="35">
        <v>3</v>
      </c>
    </row>
    <row r="17" spans="1:12" ht="15">
      <c r="A17" s="29" t="s">
        <v>27</v>
      </c>
      <c r="B17" s="30">
        <v>3</v>
      </c>
      <c r="C17" s="31">
        <f t="shared" si="4"/>
        <v>105</v>
      </c>
      <c r="D17" s="30">
        <v>3</v>
      </c>
      <c r="E17" s="31">
        <f t="shared" si="0"/>
        <v>99</v>
      </c>
      <c r="F17" s="30">
        <v>2</v>
      </c>
      <c r="G17" s="31">
        <f t="shared" si="1"/>
        <v>66</v>
      </c>
      <c r="H17" s="30">
        <v>2</v>
      </c>
      <c r="I17" s="31">
        <f t="shared" si="2"/>
        <v>68</v>
      </c>
      <c r="J17" s="32">
        <f t="shared" si="3"/>
        <v>338</v>
      </c>
      <c r="K17" s="33">
        <v>340</v>
      </c>
      <c r="L17" s="35">
        <v>14</v>
      </c>
    </row>
    <row r="18" spans="1:12" ht="15.75" thickBot="1">
      <c r="A18" s="36" t="s">
        <v>28</v>
      </c>
      <c r="B18" s="37">
        <f aca="true" t="shared" si="5" ref="B18:L18">SUM(B8:B17)</f>
        <v>20</v>
      </c>
      <c r="C18" s="38">
        <f t="shared" si="5"/>
        <v>700</v>
      </c>
      <c r="D18" s="37">
        <f t="shared" si="5"/>
        <v>16</v>
      </c>
      <c r="E18" s="38">
        <f t="shared" si="5"/>
        <v>528</v>
      </c>
      <c r="F18" s="37">
        <f t="shared" si="5"/>
        <v>15</v>
      </c>
      <c r="G18" s="38">
        <f t="shared" si="5"/>
        <v>495</v>
      </c>
      <c r="H18" s="37">
        <f t="shared" si="5"/>
        <v>11</v>
      </c>
      <c r="I18" s="38">
        <f t="shared" si="5"/>
        <v>374</v>
      </c>
      <c r="J18" s="39">
        <f t="shared" si="5"/>
        <v>2097</v>
      </c>
      <c r="K18" s="40">
        <f t="shared" si="5"/>
        <v>2145</v>
      </c>
      <c r="L18" s="39">
        <f t="shared" si="5"/>
        <v>100</v>
      </c>
    </row>
    <row r="19" spans="1:12" ht="15">
      <c r="A19" s="41"/>
      <c r="B19" s="42"/>
      <c r="C19" s="43"/>
      <c r="D19" s="42"/>
      <c r="E19" s="43"/>
      <c r="F19" s="42"/>
      <c r="G19" s="43"/>
      <c r="H19" s="42"/>
      <c r="I19" s="43"/>
      <c r="J19" s="43"/>
      <c r="K19" s="2"/>
      <c r="L19" s="2"/>
    </row>
    <row r="20" spans="1:12" ht="15.75" thickBot="1">
      <c r="A20" s="22" t="s">
        <v>29</v>
      </c>
      <c r="B20" s="44"/>
      <c r="C20" s="44"/>
      <c r="D20" s="44"/>
      <c r="E20" s="45"/>
      <c r="F20" s="44"/>
      <c r="G20" s="45"/>
      <c r="H20" s="44"/>
      <c r="I20" s="45"/>
      <c r="J20" s="44"/>
      <c r="K20" s="2"/>
      <c r="L20" s="2"/>
    </row>
    <row r="21" spans="1:12" ht="15">
      <c r="A21" s="23" t="s">
        <v>59</v>
      </c>
      <c r="B21" s="46">
        <v>3</v>
      </c>
      <c r="C21" s="25">
        <f>B21*$C$56</f>
        <v>105</v>
      </c>
      <c r="D21" s="24">
        <v>0</v>
      </c>
      <c r="E21" s="25">
        <f>D21*$E$56</f>
        <v>0</v>
      </c>
      <c r="F21" s="24"/>
      <c r="G21" s="25">
        <f>F21*$G$56</f>
        <v>0</v>
      </c>
      <c r="H21" s="24"/>
      <c r="I21" s="25">
        <f>H21*$I$56</f>
        <v>0</v>
      </c>
      <c r="J21" s="26">
        <f aca="true" t="shared" si="6" ref="J21:J26">C21+E21+G21+I21</f>
        <v>105</v>
      </c>
      <c r="K21" s="27">
        <v>100</v>
      </c>
      <c r="L21" s="28">
        <v>5</v>
      </c>
    </row>
    <row r="22" spans="1:12" ht="15">
      <c r="A22" s="29" t="s">
        <v>41</v>
      </c>
      <c r="B22" s="30">
        <v>3</v>
      </c>
      <c r="C22" s="31">
        <f>B22*$C$56</f>
        <v>105</v>
      </c>
      <c r="D22" s="30">
        <v>0</v>
      </c>
      <c r="E22" s="31">
        <f>D22*$E$56</f>
        <v>0</v>
      </c>
      <c r="F22" s="30">
        <v>0</v>
      </c>
      <c r="G22" s="31">
        <f>F22*$G$56</f>
        <v>0</v>
      </c>
      <c r="H22" s="30"/>
      <c r="I22" s="31">
        <f>H22*$I$56</f>
        <v>0</v>
      </c>
      <c r="J22" s="32">
        <f t="shared" si="6"/>
        <v>105</v>
      </c>
      <c r="K22" s="33">
        <v>102</v>
      </c>
      <c r="L22" s="34">
        <v>11</v>
      </c>
    </row>
    <row r="23" spans="1:12" ht="15">
      <c r="A23" s="95" t="s">
        <v>60</v>
      </c>
      <c r="B23" s="96">
        <v>4</v>
      </c>
      <c r="C23" s="31">
        <f>B23*$C$56</f>
        <v>140</v>
      </c>
      <c r="D23" s="30"/>
      <c r="E23" s="31"/>
      <c r="F23" s="30"/>
      <c r="G23" s="31"/>
      <c r="H23" s="30"/>
      <c r="I23" s="31"/>
      <c r="J23" s="32"/>
      <c r="K23" s="33"/>
      <c r="L23" s="34"/>
    </row>
    <row r="24" spans="1:12" ht="15">
      <c r="A24" s="29" t="s">
        <v>42</v>
      </c>
      <c r="B24" s="47">
        <v>2</v>
      </c>
      <c r="C24" s="31">
        <f>(B24)*$C$56</f>
        <v>70</v>
      </c>
      <c r="D24" s="30">
        <v>0</v>
      </c>
      <c r="E24" s="31">
        <f>D24*$E$56</f>
        <v>0</v>
      </c>
      <c r="F24" s="30">
        <v>0</v>
      </c>
      <c r="G24" s="31">
        <f>F24*$G$56</f>
        <v>0</v>
      </c>
      <c r="H24" s="30"/>
      <c r="I24" s="31">
        <f>H24*$I$56</f>
        <v>0</v>
      </c>
      <c r="J24" s="32">
        <f t="shared" si="6"/>
        <v>70</v>
      </c>
      <c r="K24" s="33">
        <v>90</v>
      </c>
      <c r="L24" s="34">
        <v>4</v>
      </c>
    </row>
    <row r="25" spans="1:12" ht="15">
      <c r="A25" s="29" t="s">
        <v>43</v>
      </c>
      <c r="B25" s="30">
        <v>0</v>
      </c>
      <c r="C25" s="31"/>
      <c r="D25" s="30">
        <v>3</v>
      </c>
      <c r="E25" s="31">
        <f>D25*$E$56</f>
        <v>99</v>
      </c>
      <c r="F25" s="30"/>
      <c r="G25" s="31">
        <f>F25*$G$56</f>
        <v>0</v>
      </c>
      <c r="H25" s="30"/>
      <c r="I25" s="31">
        <f>H25*$I$56</f>
        <v>0</v>
      </c>
      <c r="J25" s="32">
        <f t="shared" si="6"/>
        <v>99</v>
      </c>
      <c r="K25" s="33">
        <v>118</v>
      </c>
      <c r="L25" s="34">
        <v>6</v>
      </c>
    </row>
    <row r="26" spans="1:12" ht="15">
      <c r="A26" s="29" t="s">
        <v>44</v>
      </c>
      <c r="B26" s="47"/>
      <c r="C26" s="31"/>
      <c r="D26" s="30">
        <v>2</v>
      </c>
      <c r="E26" s="31">
        <f>(D26)*$E$56</f>
        <v>66</v>
      </c>
      <c r="F26" s="30"/>
      <c r="G26" s="31">
        <f>F26*$G$56</f>
        <v>0</v>
      </c>
      <c r="H26" s="30"/>
      <c r="I26" s="31">
        <f>H26*$I$56</f>
        <v>0</v>
      </c>
      <c r="J26" s="32">
        <f t="shared" si="6"/>
        <v>66</v>
      </c>
      <c r="K26" s="33">
        <v>220</v>
      </c>
      <c r="L26" s="34">
        <v>11</v>
      </c>
    </row>
    <row r="27" spans="1:12" ht="15">
      <c r="A27" s="48" t="s">
        <v>50</v>
      </c>
      <c r="B27" s="49"/>
      <c r="C27" s="50"/>
      <c r="D27" s="51">
        <v>4.545</v>
      </c>
      <c r="E27" s="31">
        <f>(D27)*$E$56</f>
        <v>149.98499999999999</v>
      </c>
      <c r="F27" s="49"/>
      <c r="G27" s="50"/>
      <c r="H27" s="51"/>
      <c r="I27" s="50"/>
      <c r="J27" s="52"/>
      <c r="K27" s="53"/>
      <c r="L27" s="54"/>
    </row>
    <row r="28" spans="1:12" ht="15">
      <c r="A28" s="29" t="s">
        <v>45</v>
      </c>
      <c r="B28" s="30"/>
      <c r="C28" s="31"/>
      <c r="D28" s="47">
        <v>4</v>
      </c>
      <c r="E28" s="31">
        <f>(D28+D29)*$E$56</f>
        <v>132</v>
      </c>
      <c r="F28" s="47"/>
      <c r="G28" s="31">
        <f>F28*$G$56</f>
        <v>0</v>
      </c>
      <c r="H28" s="30"/>
      <c r="I28" s="31">
        <f>H28*$I$56</f>
        <v>0</v>
      </c>
      <c r="J28" s="32">
        <f>C28+E28+G28+I28</f>
        <v>132</v>
      </c>
      <c r="K28" s="33">
        <v>130</v>
      </c>
      <c r="L28" s="34">
        <v>7</v>
      </c>
    </row>
    <row r="29" spans="1:12" ht="15">
      <c r="A29" s="29" t="s">
        <v>46</v>
      </c>
      <c r="B29" s="51"/>
      <c r="C29" s="50"/>
      <c r="D29" s="49"/>
      <c r="E29" s="50"/>
      <c r="F29" s="47">
        <v>2</v>
      </c>
      <c r="G29" s="31">
        <f>(F29+F30)*$G$56</f>
        <v>198</v>
      </c>
      <c r="H29" s="51"/>
      <c r="I29" s="50"/>
      <c r="J29" s="32">
        <f>C29+E29+G29+I29</f>
        <v>198</v>
      </c>
      <c r="K29" s="33">
        <v>220</v>
      </c>
      <c r="L29" s="34">
        <v>11</v>
      </c>
    </row>
    <row r="30" spans="1:12" ht="15">
      <c r="A30" s="95" t="s">
        <v>49</v>
      </c>
      <c r="B30" s="51"/>
      <c r="C30" s="50"/>
      <c r="D30" s="49"/>
      <c r="E30" s="50"/>
      <c r="F30" s="97">
        <v>4</v>
      </c>
      <c r="G30" s="31"/>
      <c r="H30" s="51"/>
      <c r="I30" s="50"/>
      <c r="J30" s="52"/>
      <c r="K30" s="53"/>
      <c r="L30" s="54"/>
    </row>
    <row r="31" spans="1:12" ht="15">
      <c r="A31" s="29" t="s">
        <v>47</v>
      </c>
      <c r="B31" s="30"/>
      <c r="C31" s="31"/>
      <c r="D31" s="30"/>
      <c r="E31" s="31"/>
      <c r="F31" s="47">
        <v>2.57</v>
      </c>
      <c r="G31" s="31">
        <f>F31*$C$56</f>
        <v>89.94999999999999</v>
      </c>
      <c r="H31" s="30"/>
      <c r="I31" s="31">
        <f>H31*$I$56</f>
        <v>0</v>
      </c>
      <c r="J31" s="32">
        <f aca="true" t="shared" si="7" ref="J31:J37">C31+E31+G31+I31</f>
        <v>89.94999999999999</v>
      </c>
      <c r="K31" s="33">
        <v>100</v>
      </c>
      <c r="L31" s="34">
        <v>5</v>
      </c>
    </row>
    <row r="32" spans="1:12" ht="15">
      <c r="A32" s="29" t="s">
        <v>48</v>
      </c>
      <c r="B32" s="51"/>
      <c r="C32" s="50"/>
      <c r="D32" s="51"/>
      <c r="E32" s="50"/>
      <c r="F32" s="47">
        <v>2.57</v>
      </c>
      <c r="G32" s="31">
        <f>F32*$C$56</f>
        <v>89.94999999999999</v>
      </c>
      <c r="H32" s="51"/>
      <c r="I32" s="50"/>
      <c r="J32" s="32">
        <f t="shared" si="7"/>
        <v>89.94999999999999</v>
      </c>
      <c r="K32" s="33">
        <v>90</v>
      </c>
      <c r="L32" s="34">
        <v>5</v>
      </c>
    </row>
    <row r="33" spans="1:12" ht="15">
      <c r="A33" s="29" t="s">
        <v>51</v>
      </c>
      <c r="B33" s="30"/>
      <c r="C33" s="31"/>
      <c r="D33" s="30"/>
      <c r="E33" s="31"/>
      <c r="F33" s="47">
        <v>3</v>
      </c>
      <c r="G33" s="31">
        <f>(F33+F34)*$G$56</f>
        <v>99</v>
      </c>
      <c r="H33" s="30"/>
      <c r="I33" s="31">
        <f>H33*$I$56</f>
        <v>0</v>
      </c>
      <c r="J33" s="32">
        <f t="shared" si="7"/>
        <v>99</v>
      </c>
      <c r="K33" s="33">
        <v>102</v>
      </c>
      <c r="L33" s="34">
        <v>5</v>
      </c>
    </row>
    <row r="34" spans="1:12" ht="15">
      <c r="A34" s="29" t="s">
        <v>62</v>
      </c>
      <c r="B34" s="51"/>
      <c r="C34" s="50"/>
      <c r="D34" s="51"/>
      <c r="E34" s="50"/>
      <c r="F34" s="49"/>
      <c r="G34" s="50"/>
      <c r="H34" s="47">
        <v>3</v>
      </c>
      <c r="I34" s="31">
        <v>221</v>
      </c>
      <c r="J34" s="32">
        <f t="shared" si="7"/>
        <v>221</v>
      </c>
      <c r="K34" s="33">
        <v>220</v>
      </c>
      <c r="L34" s="34">
        <v>11</v>
      </c>
    </row>
    <row r="35" spans="1:12" ht="15">
      <c r="A35" s="48" t="s">
        <v>63</v>
      </c>
      <c r="B35" s="51"/>
      <c r="C35" s="50"/>
      <c r="D35" s="30"/>
      <c r="E35" s="31"/>
      <c r="F35" s="47"/>
      <c r="G35" s="31"/>
      <c r="H35" s="97">
        <v>4</v>
      </c>
      <c r="I35" s="31"/>
      <c r="J35" s="32">
        <f t="shared" si="7"/>
        <v>0</v>
      </c>
      <c r="K35" s="33"/>
      <c r="L35" s="34">
        <v>0</v>
      </c>
    </row>
    <row r="36" spans="1:12" ht="15">
      <c r="A36" s="29" t="s">
        <v>52</v>
      </c>
      <c r="B36" s="51"/>
      <c r="C36" s="50"/>
      <c r="D36" s="51"/>
      <c r="E36" s="50"/>
      <c r="F36" s="51"/>
      <c r="G36" s="50"/>
      <c r="H36" s="47">
        <v>2</v>
      </c>
      <c r="I36" s="31">
        <f>H36*$I$56</f>
        <v>68</v>
      </c>
      <c r="J36" s="32">
        <f t="shared" si="7"/>
        <v>68</v>
      </c>
      <c r="K36" s="33">
        <v>60</v>
      </c>
      <c r="L36" s="34">
        <v>3</v>
      </c>
    </row>
    <row r="37" spans="1:12" ht="15">
      <c r="A37" s="29" t="s">
        <v>53</v>
      </c>
      <c r="B37" s="51"/>
      <c r="C37" s="50"/>
      <c r="D37" s="51"/>
      <c r="E37" s="50"/>
      <c r="F37" s="51"/>
      <c r="G37" s="50"/>
      <c r="H37" s="47">
        <v>2</v>
      </c>
      <c r="I37" s="31">
        <f>H37*$I$56</f>
        <v>68</v>
      </c>
      <c r="J37" s="32">
        <f t="shared" si="7"/>
        <v>68</v>
      </c>
      <c r="K37" s="33">
        <v>60</v>
      </c>
      <c r="L37" s="34">
        <v>2</v>
      </c>
    </row>
    <row r="38" spans="1:12" ht="15">
      <c r="A38" s="55" t="s">
        <v>30</v>
      </c>
      <c r="B38" s="56">
        <f>SUM(B21:B22,B24)</f>
        <v>8</v>
      </c>
      <c r="C38" s="56">
        <f aca="true" t="shared" si="8" ref="C38:L38">SUM(C21:C37)</f>
        <v>420</v>
      </c>
      <c r="D38" s="56">
        <f t="shared" si="8"/>
        <v>13.545</v>
      </c>
      <c r="E38" s="56">
        <f t="shared" si="8"/>
        <v>446.985</v>
      </c>
      <c r="F38" s="56">
        <f t="shared" si="8"/>
        <v>14.14</v>
      </c>
      <c r="G38" s="56">
        <f t="shared" si="8"/>
        <v>476.9</v>
      </c>
      <c r="H38" s="56">
        <f t="shared" si="8"/>
        <v>11</v>
      </c>
      <c r="I38" s="56">
        <f t="shared" si="8"/>
        <v>357</v>
      </c>
      <c r="J38" s="57">
        <f t="shared" si="8"/>
        <v>1410.9</v>
      </c>
      <c r="K38" s="58">
        <f t="shared" si="8"/>
        <v>1612</v>
      </c>
      <c r="L38" s="57">
        <f t="shared" si="8"/>
        <v>86</v>
      </c>
    </row>
    <row r="39" spans="1:12" ht="15.75" thickBot="1">
      <c r="A39" s="59" t="s">
        <v>31</v>
      </c>
      <c r="B39" s="37">
        <f aca="true" t="shared" si="9" ref="B39:L39">SUM(B18+B38)</f>
        <v>28</v>
      </c>
      <c r="C39" s="37">
        <f t="shared" si="9"/>
        <v>1120</v>
      </c>
      <c r="D39" s="37">
        <f t="shared" si="9"/>
        <v>29.545</v>
      </c>
      <c r="E39" s="37">
        <f t="shared" si="9"/>
        <v>974.985</v>
      </c>
      <c r="F39" s="37">
        <f t="shared" si="9"/>
        <v>29.14</v>
      </c>
      <c r="G39" s="37">
        <f t="shared" si="9"/>
        <v>971.9</v>
      </c>
      <c r="H39" s="37">
        <f t="shared" si="9"/>
        <v>22</v>
      </c>
      <c r="I39" s="37">
        <f t="shared" si="9"/>
        <v>731</v>
      </c>
      <c r="J39" s="60">
        <f t="shared" si="9"/>
        <v>3507.9</v>
      </c>
      <c r="K39" s="61">
        <f t="shared" si="9"/>
        <v>3757</v>
      </c>
      <c r="L39" s="60">
        <f t="shared" si="9"/>
        <v>186</v>
      </c>
    </row>
    <row r="40" spans="1:12" ht="15">
      <c r="A40" s="41"/>
      <c r="B40" s="42"/>
      <c r="C40" s="43"/>
      <c r="D40" s="42"/>
      <c r="E40" s="43"/>
      <c r="F40" s="42"/>
      <c r="G40" s="43"/>
      <c r="H40" s="42"/>
      <c r="I40" s="43"/>
      <c r="J40" s="43"/>
      <c r="K40" s="2"/>
      <c r="L40" s="2"/>
    </row>
    <row r="41" spans="1:12" ht="15.75" thickBot="1">
      <c r="A41" s="22" t="s">
        <v>32</v>
      </c>
      <c r="B41" s="1"/>
      <c r="C41" s="45"/>
      <c r="D41" s="44"/>
      <c r="E41" s="45"/>
      <c r="F41" s="44"/>
      <c r="G41" s="45"/>
      <c r="H41" s="44"/>
      <c r="I41" s="45"/>
      <c r="J41" s="44"/>
      <c r="K41" s="2"/>
      <c r="L41" s="2"/>
    </row>
    <row r="42" spans="1:12" ht="15.75" thickBot="1">
      <c r="A42" s="62" t="s">
        <v>33</v>
      </c>
      <c r="B42" s="63">
        <f>B23*$C$56</f>
        <v>140</v>
      </c>
      <c r="C42" s="63"/>
      <c r="D42" s="63">
        <f>D27*$E$56</f>
        <v>149.98499999999999</v>
      </c>
      <c r="E42" s="63"/>
      <c r="F42" s="63">
        <f>F30*$E$56</f>
        <v>132</v>
      </c>
      <c r="G42" s="63"/>
      <c r="H42" s="63">
        <f>H35*$E$56</f>
        <v>132</v>
      </c>
      <c r="I42" s="63"/>
      <c r="J42" s="64">
        <f>(B42+D42+F42+H42)</f>
        <v>553.985</v>
      </c>
      <c r="K42" s="2"/>
      <c r="L42" s="2"/>
    </row>
    <row r="43" spans="1:12" ht="15">
      <c r="A43" s="44"/>
      <c r="B43" s="65"/>
      <c r="C43" s="66"/>
      <c r="D43" s="65"/>
      <c r="E43" s="66"/>
      <c r="F43" s="65"/>
      <c r="G43" s="66"/>
      <c r="H43" s="65"/>
      <c r="I43" s="66"/>
      <c r="J43" s="66"/>
      <c r="K43" s="2"/>
      <c r="L43" s="98"/>
    </row>
    <row r="44" spans="1:12" ht="15.75" thickBot="1">
      <c r="A44" s="67" t="s">
        <v>34</v>
      </c>
      <c r="B44" s="68"/>
      <c r="C44" s="66"/>
      <c r="D44" s="68"/>
      <c r="E44" s="66"/>
      <c r="F44" s="68"/>
      <c r="G44" s="66"/>
      <c r="H44" s="69"/>
      <c r="I44" s="70"/>
      <c r="J44" s="69"/>
      <c r="K44" s="2"/>
      <c r="L44" s="2"/>
    </row>
    <row r="45" spans="1:12" ht="15.75" thickBot="1">
      <c r="A45" s="71" t="s">
        <v>61</v>
      </c>
      <c r="B45" s="46"/>
      <c r="C45" s="25"/>
      <c r="D45" s="46"/>
      <c r="E45" s="25"/>
      <c r="F45" s="46"/>
      <c r="G45" s="25"/>
      <c r="H45" s="24">
        <v>2</v>
      </c>
      <c r="I45" s="72">
        <f>H45*$I$56</f>
        <v>68</v>
      </c>
      <c r="J45" s="26">
        <f aca="true" t="shared" si="10" ref="J45:J50">C45+E45+G45+I45</f>
        <v>68</v>
      </c>
      <c r="K45" s="27"/>
      <c r="L45" s="28">
        <v>3</v>
      </c>
    </row>
    <row r="46" spans="1:12" ht="15">
      <c r="A46" s="73" t="s">
        <v>54</v>
      </c>
      <c r="B46" s="47"/>
      <c r="C46" s="31"/>
      <c r="D46" s="47">
        <v>0</v>
      </c>
      <c r="E46" s="31">
        <f>(D46)*$E$56</f>
        <v>0</v>
      </c>
      <c r="F46" s="47">
        <v>1</v>
      </c>
      <c r="G46" s="31">
        <f>(F46)*$E$56</f>
        <v>33</v>
      </c>
      <c r="H46" s="30"/>
      <c r="I46" s="31"/>
      <c r="J46" s="26">
        <f t="shared" si="10"/>
        <v>33</v>
      </c>
      <c r="K46" s="33"/>
      <c r="L46" s="34">
        <v>2</v>
      </c>
    </row>
    <row r="47" spans="1:12" ht="15">
      <c r="A47" s="73" t="s">
        <v>55</v>
      </c>
      <c r="B47" s="47"/>
      <c r="C47" s="31"/>
      <c r="D47" s="47"/>
      <c r="E47" s="31"/>
      <c r="F47" s="47"/>
      <c r="G47" s="31"/>
      <c r="H47" s="47">
        <v>2</v>
      </c>
      <c r="I47" s="31">
        <f>H47*$I$56</f>
        <v>68</v>
      </c>
      <c r="J47" s="32">
        <f t="shared" si="10"/>
        <v>68</v>
      </c>
      <c r="K47" s="33"/>
      <c r="L47" s="34">
        <v>3</v>
      </c>
    </row>
    <row r="48" spans="1:12" ht="15">
      <c r="A48" s="73" t="s">
        <v>56</v>
      </c>
      <c r="B48" s="47"/>
      <c r="C48" s="31"/>
      <c r="D48" s="47"/>
      <c r="E48" s="31"/>
      <c r="F48" s="47"/>
      <c r="G48" s="31"/>
      <c r="H48" s="47">
        <v>2</v>
      </c>
      <c r="I48" s="31">
        <f>H48*$I$56</f>
        <v>68</v>
      </c>
      <c r="J48" s="32">
        <f t="shared" si="10"/>
        <v>68</v>
      </c>
      <c r="K48" s="33"/>
      <c r="L48" s="34">
        <v>3</v>
      </c>
    </row>
    <row r="49" spans="1:12" ht="15">
      <c r="A49" s="73" t="s">
        <v>57</v>
      </c>
      <c r="B49" s="47"/>
      <c r="C49" s="31"/>
      <c r="D49" s="47">
        <v>6</v>
      </c>
      <c r="E49" s="31">
        <f>(D49+D50)*$E$56</f>
        <v>198</v>
      </c>
      <c r="F49" s="47"/>
      <c r="G49" s="31"/>
      <c r="H49" s="47"/>
      <c r="I49" s="31"/>
      <c r="J49" s="32">
        <f t="shared" si="10"/>
        <v>198</v>
      </c>
      <c r="K49" s="33"/>
      <c r="L49" s="34">
        <v>10</v>
      </c>
    </row>
    <row r="50" spans="1:12" ht="15">
      <c r="A50" s="73" t="s">
        <v>58</v>
      </c>
      <c r="B50" s="47"/>
      <c r="C50" s="31"/>
      <c r="D50" s="47"/>
      <c r="E50" s="31"/>
      <c r="F50" s="47"/>
      <c r="G50" s="31"/>
      <c r="H50" s="47">
        <v>5</v>
      </c>
      <c r="I50" s="31">
        <f>H50*$I$56</f>
        <v>170</v>
      </c>
      <c r="J50" s="32">
        <f t="shared" si="10"/>
        <v>170</v>
      </c>
      <c r="K50" s="33"/>
      <c r="L50" s="34">
        <v>9</v>
      </c>
    </row>
    <row r="51" spans="1:12" ht="15">
      <c r="A51" s="74"/>
      <c r="B51" s="75"/>
      <c r="C51" s="76"/>
      <c r="D51" s="75"/>
      <c r="E51" s="76"/>
      <c r="F51" s="75"/>
      <c r="G51" s="76"/>
      <c r="H51" s="75"/>
      <c r="I51" s="50"/>
      <c r="J51" s="52"/>
      <c r="K51" s="77"/>
      <c r="L51" s="78"/>
    </row>
    <row r="52" spans="1:12" ht="15.75" thickBot="1">
      <c r="A52" s="59" t="s">
        <v>35</v>
      </c>
      <c r="B52" s="37">
        <f aca="true" t="shared" si="11" ref="B52:G52">SUM(B45:B50)</f>
        <v>0</v>
      </c>
      <c r="C52" s="38">
        <f t="shared" si="11"/>
        <v>0</v>
      </c>
      <c r="D52" s="37">
        <f t="shared" si="11"/>
        <v>6</v>
      </c>
      <c r="E52" s="38">
        <f t="shared" si="11"/>
        <v>198</v>
      </c>
      <c r="F52" s="37">
        <f t="shared" si="11"/>
        <v>1</v>
      </c>
      <c r="G52" s="38">
        <f t="shared" si="11"/>
        <v>33</v>
      </c>
      <c r="H52" s="37">
        <f>SUM(H45:H51)</f>
        <v>11</v>
      </c>
      <c r="I52" s="38">
        <f>SUM(I45:I50)</f>
        <v>374</v>
      </c>
      <c r="J52" s="39">
        <f>SUM(J45:J50)</f>
        <v>605</v>
      </c>
      <c r="K52" s="40">
        <v>612</v>
      </c>
      <c r="L52" s="39">
        <f>SUM(L45:L50)</f>
        <v>30</v>
      </c>
    </row>
    <row r="53" spans="1:12" ht="15.75" thickBot="1">
      <c r="A53" s="79"/>
      <c r="B53" s="80"/>
      <c r="C53" s="81"/>
      <c r="D53" s="80"/>
      <c r="E53" s="81"/>
      <c r="F53" s="80"/>
      <c r="G53" s="81"/>
      <c r="H53" s="80"/>
      <c r="I53" s="81"/>
      <c r="J53" s="82"/>
      <c r="K53" s="83"/>
      <c r="L53" s="83"/>
    </row>
    <row r="54" spans="1:12" ht="15.75" thickBot="1">
      <c r="A54" s="84" t="s">
        <v>36</v>
      </c>
      <c r="B54" s="85">
        <f aca="true" t="shared" si="12" ref="B54:I54">SUM(B18+B38+B52)</f>
        <v>28</v>
      </c>
      <c r="C54" s="86">
        <f t="shared" si="12"/>
        <v>1120</v>
      </c>
      <c r="D54" s="87">
        <f t="shared" si="12"/>
        <v>35.545</v>
      </c>
      <c r="E54" s="86">
        <f t="shared" si="12"/>
        <v>1172.9850000000001</v>
      </c>
      <c r="F54" s="87">
        <f t="shared" si="12"/>
        <v>30.14</v>
      </c>
      <c r="G54" s="86">
        <f t="shared" si="12"/>
        <v>1004.9</v>
      </c>
      <c r="H54" s="87">
        <f t="shared" si="12"/>
        <v>33</v>
      </c>
      <c r="I54" s="86">
        <f t="shared" si="12"/>
        <v>1105</v>
      </c>
      <c r="J54" s="88">
        <f>C54+E54+G54+I54</f>
        <v>4402.885</v>
      </c>
      <c r="K54" s="83"/>
      <c r="L54" s="83"/>
    </row>
    <row r="55" spans="1:12" ht="15.75" thickBot="1">
      <c r="A55" s="89"/>
      <c r="B55" s="90"/>
      <c r="C55" s="91"/>
      <c r="D55" s="90"/>
      <c r="E55" s="91"/>
      <c r="F55" s="90"/>
      <c r="G55" s="91"/>
      <c r="H55" s="90"/>
      <c r="I55" s="91"/>
      <c r="J55" s="91"/>
      <c r="K55" s="83"/>
      <c r="L55" s="83"/>
    </row>
    <row r="56" spans="1:12" ht="15">
      <c r="A56" s="71" t="s">
        <v>37</v>
      </c>
      <c r="B56" s="92"/>
      <c r="C56" s="92">
        <v>35</v>
      </c>
      <c r="D56" s="92"/>
      <c r="E56" s="92">
        <v>33</v>
      </c>
      <c r="F56" s="92"/>
      <c r="G56" s="92">
        <v>33</v>
      </c>
      <c r="H56" s="92"/>
      <c r="I56" s="92">
        <v>34</v>
      </c>
      <c r="J56" s="99">
        <f>C56+E56+G56+I56</f>
        <v>135</v>
      </c>
      <c r="K56" s="104"/>
      <c r="L56" s="28"/>
    </row>
    <row r="57" spans="1:12" ht="15">
      <c r="A57" s="73" t="s">
        <v>38</v>
      </c>
      <c r="B57" s="93"/>
      <c r="C57" s="93"/>
      <c r="D57" s="93"/>
      <c r="E57" s="93">
        <v>2</v>
      </c>
      <c r="F57" s="93"/>
      <c r="G57" s="93">
        <v>2</v>
      </c>
      <c r="H57" s="93"/>
      <c r="I57" s="93"/>
      <c r="J57" s="100">
        <f>C57+E57+G57+I57</f>
        <v>4</v>
      </c>
      <c r="K57" s="102"/>
      <c r="L57" s="34">
        <v>6</v>
      </c>
    </row>
    <row r="58" spans="1:12" ht="15">
      <c r="A58" s="73" t="s">
        <v>39</v>
      </c>
      <c r="B58" s="93"/>
      <c r="C58" s="93">
        <v>3</v>
      </c>
      <c r="D58" s="93"/>
      <c r="E58" s="93">
        <v>3</v>
      </c>
      <c r="F58" s="93"/>
      <c r="G58" s="93">
        <v>3</v>
      </c>
      <c r="H58" s="93"/>
      <c r="I58" s="93">
        <v>2</v>
      </c>
      <c r="J58" s="100">
        <f>C58+E58+G58+I58</f>
        <v>11</v>
      </c>
      <c r="K58" s="102"/>
      <c r="L58" s="34">
        <v>14</v>
      </c>
    </row>
    <row r="59" spans="1:12" ht="15.75" thickBot="1">
      <c r="A59" s="59" t="s">
        <v>40</v>
      </c>
      <c r="B59" s="94"/>
      <c r="C59" s="94">
        <f>SUM(C56:C58)</f>
        <v>38</v>
      </c>
      <c r="D59" s="94"/>
      <c r="E59" s="94">
        <f>SUM(E56:E58)</f>
        <v>38</v>
      </c>
      <c r="F59" s="94"/>
      <c r="G59" s="94">
        <f>SUM(G56:G58)</f>
        <v>38</v>
      </c>
      <c r="H59" s="94"/>
      <c r="I59" s="94">
        <f>SUM(I56:I58)</f>
        <v>36</v>
      </c>
      <c r="J59" s="101">
        <f>C59+E59+G59+I59</f>
        <v>150</v>
      </c>
      <c r="K59" s="105"/>
      <c r="L59" s="103"/>
    </row>
    <row r="60" spans="1:1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2"/>
      <c r="L60" s="2"/>
    </row>
    <row r="61" spans="1:12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2"/>
      <c r="L61" s="2"/>
    </row>
    <row r="62" spans="1:12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2"/>
      <c r="L62" s="2"/>
    </row>
  </sheetData>
  <sheetProtection/>
  <mergeCells count="1">
    <mergeCell ref="A2:L2"/>
  </mergeCells>
  <printOptions/>
  <pageMargins left="0.5511811023622047" right="0.35433070866141736" top="0.3937007874015748" bottom="0" header="0" footer="0"/>
  <pageSetup fitToHeight="1" fitToWidth="1" horizontalDpi="200" verticalDpi="200" orientation="portrait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9" sqref="E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Damjana Gruden</cp:lastModifiedBy>
  <cp:lastPrinted>2017-08-29T16:32:36Z</cp:lastPrinted>
  <dcterms:created xsi:type="dcterms:W3CDTF">2013-01-08T08:04:35Z</dcterms:created>
  <dcterms:modified xsi:type="dcterms:W3CDTF">2020-12-02T11:18:41Z</dcterms:modified>
  <cp:category/>
  <cp:version/>
  <cp:contentType/>
  <cp:contentStatus/>
</cp:coreProperties>
</file>